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Bradley Denton</author>
  </authors>
  <commentList>
    <comment ref="B10" authorId="0">
      <text>
        <r>
          <rPr>
            <b/>
            <sz val="8"/>
            <rFont val="Tahoma"/>
            <family val="0"/>
          </rPr>
          <t>Bradley Denton:</t>
        </r>
        <r>
          <rPr>
            <sz val="8"/>
            <rFont val="Tahoma"/>
            <family val="0"/>
          </rPr>
          <t xml:space="preserve">
0.068" is stock M20 HG Thickness
This value can be changed to view the effects of a thinner/thicker HG</t>
        </r>
      </text>
    </comment>
    <comment ref="B13" authorId="0">
      <text>
        <r>
          <rPr>
            <b/>
            <sz val="8"/>
            <rFont val="Tahoma"/>
            <family val="0"/>
          </rPr>
          <t>Bradley Denton:</t>
        </r>
        <r>
          <rPr>
            <sz val="8"/>
            <rFont val="Tahoma"/>
            <family val="0"/>
          </rPr>
          <t xml:space="preserve">
84mm is stock bore for b25 and b27 variants
This value may be changed to compare changes in bore</t>
        </r>
      </text>
    </comment>
    <comment ref="I3" authorId="0">
      <text>
        <r>
          <rPr>
            <b/>
            <sz val="8"/>
            <rFont val="Tahoma"/>
            <family val="0"/>
          </rPr>
          <t>Bradley Denton:</t>
        </r>
        <r>
          <rPr>
            <sz val="8"/>
            <rFont val="Tahoma"/>
            <family val="0"/>
          </rPr>
          <t xml:space="preserve">
Calculated Values for Piston Dish/Pop 
A positive value represents a "pop-up" piston, a negative value is a dished piston.</t>
        </r>
      </text>
    </comment>
    <comment ref="E11" authorId="0">
      <text>
        <r>
          <rPr>
            <b/>
            <sz val="8"/>
            <rFont val="Tahoma"/>
            <family val="0"/>
          </rPr>
          <t>Bradley Denton:</t>
        </r>
        <r>
          <rPr>
            <sz val="8"/>
            <rFont val="Tahoma"/>
            <family val="0"/>
          </rPr>
          <t xml:space="preserve">
Amount of material removed from head during decking in inches.</t>
        </r>
      </text>
    </comment>
    <comment ref="B15" authorId="0">
      <text>
        <r>
          <rPr>
            <b/>
            <sz val="8"/>
            <rFont val="Tahoma"/>
            <family val="0"/>
          </rPr>
          <t>Bradley Denton:</t>
        </r>
        <r>
          <rPr>
            <sz val="8"/>
            <rFont val="Tahoma"/>
            <family val="0"/>
          </rPr>
          <t xml:space="preserve">
mm is stock bore for m20b23
This value may be changed to compare changes in bore</t>
        </r>
      </text>
    </comment>
  </commentList>
</comments>
</file>

<file path=xl/comments2.xml><?xml version="1.0" encoding="utf-8"?>
<comments xmlns="http://schemas.openxmlformats.org/spreadsheetml/2006/main">
  <authors>
    <author>Bradley Denton</author>
  </authors>
  <commentList>
    <comment ref="A1" authorId="0">
      <text>
        <r>
          <rPr>
            <b/>
            <sz val="8"/>
            <rFont val="Tahoma"/>
            <family val="0"/>
          </rPr>
          <t>Bradley Denton:</t>
        </r>
        <r>
          <rPr>
            <sz val="8"/>
            <rFont val="Tahoma"/>
            <family val="0"/>
          </rPr>
          <t xml:space="preserve">
Shown only for calculation purposes</t>
        </r>
      </text>
    </comment>
  </commentList>
</comments>
</file>

<file path=xl/sharedStrings.xml><?xml version="1.0" encoding="utf-8"?>
<sst xmlns="http://schemas.openxmlformats.org/spreadsheetml/2006/main" count="67" uniqueCount="47">
  <si>
    <t>:1</t>
  </si>
  <si>
    <t>in</t>
  </si>
  <si>
    <t>cm</t>
  </si>
  <si>
    <t>mm</t>
  </si>
  <si>
    <t>cc</t>
  </si>
  <si>
    <t>CR</t>
  </si>
  <si>
    <t>Piston CC</t>
  </si>
  <si>
    <t>Head CC</t>
  </si>
  <si>
    <t>Eng disp [cc]</t>
  </si>
  <si>
    <t>Cyl Vol [cc]</t>
  </si>
  <si>
    <t>Engine</t>
  </si>
  <si>
    <t>Stock CR (published)</t>
  </si>
  <si>
    <t xml:space="preserve">Calc CR </t>
  </si>
  <si>
    <t>HG Thickness</t>
  </si>
  <si>
    <t>Calculated Values</t>
  </si>
  <si>
    <t>Values Most Commonly Altered *</t>
  </si>
  <si>
    <t>*Typically HG thickness is the most common</t>
  </si>
  <si>
    <t>change to alter or restore compression ratio.</t>
  </si>
  <si>
    <t xml:space="preserve">Head CC can be modified if work is done </t>
  </si>
  <si>
    <t xml:space="preserve">to the cylinder head. Calculations for head decking </t>
  </si>
  <si>
    <t>assume a head gasket thickness effectively</t>
  </si>
  <si>
    <t>reduced by the decked amount. It more accurately</t>
  </si>
  <si>
    <t xml:space="preserve">changes the CC of the head, but for ease of </t>
  </si>
  <si>
    <t xml:space="preserve">calculation we make the aforementioned </t>
  </si>
  <si>
    <t>assumption.</t>
  </si>
  <si>
    <t>Head Surface Removal</t>
  </si>
  <si>
    <t>m20b25 (euro)</t>
  </si>
  <si>
    <t>m20b25</t>
  </si>
  <si>
    <t>m20b27</t>
  </si>
  <si>
    <t>m20b27 (super-e)</t>
  </si>
  <si>
    <r>
      <t>M20 Compression Ratio Calculator</t>
    </r>
    <r>
      <rPr>
        <sz val="10"/>
        <rFont val="Arial"/>
        <family val="0"/>
      </rPr>
      <t xml:space="preserve">
by: Brad Denton</t>
    </r>
  </si>
  <si>
    <t>m20b23</t>
  </si>
  <si>
    <t>CR for b27 eta block w/ 'I' 885 head</t>
  </si>
  <si>
    <t>CR for b27 eta block with '731' head</t>
  </si>
  <si>
    <t>Casting</t>
  </si>
  <si>
    <t>CR for US b25 block w/ '731' or '200' head</t>
  </si>
  <si>
    <t>CR for US b23 block with '885' 'I' head</t>
  </si>
  <si>
    <t>'885'</t>
  </si>
  <si>
    <t>'200'</t>
  </si>
  <si>
    <t>'731'</t>
  </si>
  <si>
    <t xml:space="preserve">* Head and block combinations do not </t>
  </si>
  <si>
    <t>necessarily represent recommended combinations,</t>
  </si>
  <si>
    <t>they are for reference and comparison only.</t>
  </si>
  <si>
    <t>HG disp (all exc. B23)</t>
  </si>
  <si>
    <t>HG disp (B23)</t>
  </si>
  <si>
    <t>bore  (all exc. B23)</t>
  </si>
  <si>
    <t>bore  (B23)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</si>
</sst>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000"/>
    <numFmt numFmtId="167" formatCode="0.0000000"/>
    <numFmt numFmtId="168" formatCode="0.000000"/>
    <numFmt numFmtId="169" formatCode="0.00000"/>
    <numFmt numFmtId="170" formatCode="0.000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65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65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1" xfId="0" applyNumberFormat="1" applyBorder="1" applyAlignment="1">
      <alignment/>
    </xf>
    <xf numFmtId="0" fontId="0" fillId="0" borderId="4" xfId="0" applyBorder="1" applyAlignment="1">
      <alignment/>
    </xf>
    <xf numFmtId="2" fontId="0" fillId="2" borderId="5" xfId="0" applyNumberFormat="1" applyFill="1" applyBorder="1" applyAlignment="1">
      <alignment/>
    </xf>
    <xf numFmtId="0" fontId="0" fillId="2" borderId="6" xfId="0" applyFill="1" applyBorder="1" applyAlignment="1">
      <alignment/>
    </xf>
    <xf numFmtId="0" fontId="0" fillId="0" borderId="7" xfId="0" applyBorder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0" borderId="7" xfId="0" applyBorder="1" applyAlignment="1">
      <alignment horizontal="center"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2" fontId="0" fillId="2" borderId="3" xfId="0" applyNumberFormat="1" applyFill="1" applyBorder="1" applyAlignment="1">
      <alignment/>
    </xf>
    <xf numFmtId="2" fontId="0" fillId="2" borderId="1" xfId="0" applyNumberFormat="1" applyFill="1" applyBorder="1" applyAlignment="1">
      <alignment/>
    </xf>
    <xf numFmtId="2" fontId="0" fillId="2" borderId="2" xfId="0" applyNumberFormat="1" applyFill="1" applyBorder="1" applyAlignment="1">
      <alignment/>
    </xf>
    <xf numFmtId="0" fontId="0" fillId="4" borderId="11" xfId="0" applyFill="1" applyBorder="1" applyAlignment="1">
      <alignment/>
    </xf>
    <xf numFmtId="0" fontId="0" fillId="3" borderId="1" xfId="0" applyFill="1" applyBorder="1" applyAlignment="1">
      <alignment/>
    </xf>
    <xf numFmtId="164" fontId="0" fillId="4" borderId="11" xfId="0" applyNumberFormat="1" applyFill="1" applyBorder="1" applyAlignment="1">
      <alignment/>
    </xf>
    <xf numFmtId="0" fontId="0" fillId="5" borderId="17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4" borderId="1" xfId="0" applyFill="1" applyBorder="1" applyAlignment="1">
      <alignment horizontal="center"/>
    </xf>
    <xf numFmtId="0" fontId="0" fillId="3" borderId="19" xfId="0" applyFill="1" applyBorder="1" applyAlignment="1">
      <alignment/>
    </xf>
    <xf numFmtId="0" fontId="0" fillId="4" borderId="2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21" xfId="0" applyBorder="1" applyAlignment="1" quotePrefix="1">
      <alignment horizontal="center"/>
    </xf>
    <xf numFmtId="0" fontId="0" fillId="0" borderId="22" xfId="0" applyBorder="1" applyAlignment="1" quotePrefix="1">
      <alignment horizontal="center"/>
    </xf>
    <xf numFmtId="0" fontId="0" fillId="0" borderId="23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6" fillId="6" borderId="24" xfId="0" applyFont="1" applyFill="1" applyBorder="1" applyAlignment="1">
      <alignment horizontal="center" wrapText="1"/>
    </xf>
    <xf numFmtId="0" fontId="0" fillId="6" borderId="25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31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B28" sqref="B28"/>
    </sheetView>
  </sheetViews>
  <sheetFormatPr defaultColWidth="9.140625" defaultRowHeight="12.75"/>
  <cols>
    <col min="1" max="1" width="19.140625" style="13" customWidth="1"/>
    <col min="2" max="2" width="7.8515625" style="13" customWidth="1"/>
    <col min="3" max="4" width="9.140625" style="13" customWidth="1"/>
    <col min="5" max="5" width="11.7109375" style="13" customWidth="1"/>
    <col min="6" max="6" width="11.57421875" style="13" customWidth="1"/>
    <col min="7" max="7" width="10.28125" style="13" customWidth="1"/>
    <col min="8" max="16384" width="9.140625" style="13" customWidth="1"/>
  </cols>
  <sheetData>
    <row r="1" spans="2:7" ht="12.75">
      <c r="B1" s="47" t="s">
        <v>30</v>
      </c>
      <c r="C1" s="48"/>
      <c r="D1" s="48"/>
      <c r="E1" s="48"/>
      <c r="F1" s="48"/>
      <c r="G1" s="49"/>
    </row>
    <row r="2" spans="1:8" ht="13.5" thickBot="1">
      <c r="A2"/>
      <c r="B2" s="50"/>
      <c r="C2" s="51"/>
      <c r="D2" s="51"/>
      <c r="E2" s="51"/>
      <c r="F2" s="51"/>
      <c r="G2" s="52"/>
      <c r="H2"/>
    </row>
    <row r="3" spans="1:11" ht="13.5" thickBot="1">
      <c r="A3" s="33" t="s">
        <v>10</v>
      </c>
      <c r="B3" s="34" t="s">
        <v>34</v>
      </c>
      <c r="C3" s="33" t="s">
        <v>7</v>
      </c>
      <c r="D3" s="58" t="s">
        <v>11</v>
      </c>
      <c r="E3" s="59"/>
      <c r="F3" s="33" t="s">
        <v>8</v>
      </c>
      <c r="G3" s="34" t="s">
        <v>9</v>
      </c>
      <c r="H3" s="32" t="s">
        <v>12</v>
      </c>
      <c r="I3" s="33" t="s">
        <v>6</v>
      </c>
      <c r="J3" s="14"/>
      <c r="K3" s="15"/>
    </row>
    <row r="4" spans="1:11" ht="12.75">
      <c r="A4" s="35" t="s">
        <v>26</v>
      </c>
      <c r="B4" s="43" t="s">
        <v>37</v>
      </c>
      <c r="C4" s="40">
        <v>42</v>
      </c>
      <c r="D4" s="16">
        <v>9.7</v>
      </c>
      <c r="E4" s="17" t="s">
        <v>0</v>
      </c>
      <c r="F4" s="5">
        <v>2494</v>
      </c>
      <c r="G4" s="6">
        <f>F4/6</f>
        <v>415.6666666666667</v>
      </c>
      <c r="H4" s="26">
        <f>(G4+(C4+$B$18-I4))/(C4+$B$18-I4)</f>
        <v>9.7</v>
      </c>
      <c r="I4" s="23">
        <v>3.7921607150222174</v>
      </c>
      <c r="J4" s="15"/>
      <c r="K4" s="15"/>
    </row>
    <row r="5" spans="1:10" ht="12.75">
      <c r="A5" s="36" t="s">
        <v>27</v>
      </c>
      <c r="B5" s="43" t="s">
        <v>37</v>
      </c>
      <c r="C5" s="38">
        <v>42</v>
      </c>
      <c r="D5" s="18">
        <v>8.8</v>
      </c>
      <c r="E5" s="19" t="s">
        <v>0</v>
      </c>
      <c r="F5" s="1">
        <v>2494</v>
      </c>
      <c r="G5" s="2">
        <f>F5/6</f>
        <v>415.6666666666667</v>
      </c>
      <c r="H5" s="27">
        <f>(G5+(C5+$B$18-I5))/(C5+$B$18-I5)</f>
        <v>8.8</v>
      </c>
      <c r="I5" s="24">
        <v>-1.7206597977982885</v>
      </c>
      <c r="J5" s="15"/>
    </row>
    <row r="6" spans="1:10" ht="12.75">
      <c r="A6" s="36" t="s">
        <v>28</v>
      </c>
      <c r="B6" s="44" t="s">
        <v>38</v>
      </c>
      <c r="C6" s="41">
        <v>37</v>
      </c>
      <c r="D6" s="18">
        <v>9</v>
      </c>
      <c r="E6" s="19" t="s">
        <v>0</v>
      </c>
      <c r="F6" s="1">
        <v>2693</v>
      </c>
      <c r="G6" s="2">
        <f>F6/6</f>
        <v>448.8333333333333</v>
      </c>
      <c r="H6" s="27">
        <f>(G6+(C6+$B$18-I6))/(C6+$B$18-I6)</f>
        <v>9.000000000000002</v>
      </c>
      <c r="I6" s="24">
        <v>-9.534228173866662</v>
      </c>
      <c r="J6" s="15"/>
    </row>
    <row r="7" spans="1:10" ht="12.75">
      <c r="A7" s="36" t="s">
        <v>31</v>
      </c>
      <c r="B7" s="45" t="s">
        <v>39</v>
      </c>
      <c r="C7" s="38">
        <v>37</v>
      </c>
      <c r="D7" s="18">
        <v>9.5</v>
      </c>
      <c r="E7" s="19" t="s">
        <v>0</v>
      </c>
      <c r="F7" s="1">
        <v>2316</v>
      </c>
      <c r="G7" s="2">
        <f>F7/6</f>
        <v>386</v>
      </c>
      <c r="H7" s="27">
        <f>(G7+(C7+$B$19-I7))/(C7+$B$19-I7)</f>
        <v>9.5</v>
      </c>
      <c r="I7" s="24">
        <v>0.2684516141176483</v>
      </c>
      <c r="J7" s="15"/>
    </row>
    <row r="8" spans="1:10" ht="13.5" thickBot="1">
      <c r="A8" s="37" t="s">
        <v>29</v>
      </c>
      <c r="B8" s="46" t="s">
        <v>37</v>
      </c>
      <c r="C8" s="42">
        <v>42</v>
      </c>
      <c r="D8" s="20">
        <v>8.5</v>
      </c>
      <c r="E8" s="21" t="s">
        <v>0</v>
      </c>
      <c r="F8" s="3">
        <v>2693</v>
      </c>
      <c r="G8" s="4">
        <f>F8/6</f>
        <v>448.8333333333333</v>
      </c>
      <c r="H8" s="28">
        <f>(G8+(C8+$B$18-I8))/(C8+$B$18-I8)</f>
        <v>8.5</v>
      </c>
      <c r="I8" s="25">
        <v>-8.274505951644441</v>
      </c>
      <c r="J8" s="15"/>
    </row>
    <row r="9" spans="2:9" ht="13.5" thickBot="1">
      <c r="B9" s="39"/>
      <c r="I9" s="15"/>
    </row>
    <row r="10" spans="1:7" ht="13.5" thickBot="1">
      <c r="A10" s="12" t="s">
        <v>13</v>
      </c>
      <c r="B10" s="29">
        <v>0.068</v>
      </c>
      <c r="C10" s="1" t="s">
        <v>1</v>
      </c>
      <c r="G10" s="15"/>
    </row>
    <row r="11" spans="1:8" ht="13.5" thickBot="1">
      <c r="A11" s="7"/>
      <c r="B11" s="1">
        <f>B10*2.54</f>
        <v>0.17272</v>
      </c>
      <c r="C11" s="1" t="s">
        <v>2</v>
      </c>
      <c r="D11" s="7"/>
      <c r="E11" s="60" t="s">
        <v>25</v>
      </c>
      <c r="F11" s="61"/>
      <c r="G11" s="31">
        <v>0</v>
      </c>
      <c r="H11" s="30" t="s">
        <v>1</v>
      </c>
    </row>
    <row r="12" spans="7:8" ht="13.5" thickBot="1">
      <c r="G12" s="30">
        <f>G11*2.54</f>
        <v>0</v>
      </c>
      <c r="H12" s="30" t="s">
        <v>2</v>
      </c>
    </row>
    <row r="13" spans="1:3" ht="13.5" thickBot="1">
      <c r="A13" s="12" t="s">
        <v>45</v>
      </c>
      <c r="B13" s="29">
        <v>84</v>
      </c>
      <c r="C13" s="1" t="s">
        <v>3</v>
      </c>
    </row>
    <row r="14" spans="1:7" ht="13.5" thickBot="1">
      <c r="A14" s="7"/>
      <c r="B14" s="1">
        <f>B13/10</f>
        <v>8.4</v>
      </c>
      <c r="C14" s="1" t="s">
        <v>2</v>
      </c>
      <c r="D14" s="7"/>
      <c r="E14" s="56" t="s">
        <v>15</v>
      </c>
      <c r="F14" s="56"/>
      <c r="G14" s="56"/>
    </row>
    <row r="15" spans="1:7" ht="13.5" thickBot="1">
      <c r="A15" s="12" t="s">
        <v>46</v>
      </c>
      <c r="B15" s="29">
        <v>80</v>
      </c>
      <c r="C15" s="1" t="s">
        <v>3</v>
      </c>
      <c r="D15" s="15"/>
      <c r="E15" s="57" t="s">
        <v>14</v>
      </c>
      <c r="F15" s="57"/>
      <c r="G15" s="57"/>
    </row>
    <row r="16" spans="1:4" ht="12.75">
      <c r="A16" s="7"/>
      <c r="B16" s="1">
        <f>B15/10</f>
        <v>8</v>
      </c>
      <c r="C16" s="1" t="s">
        <v>2</v>
      </c>
      <c r="D16" s="7"/>
    </row>
    <row r="17" ht="13.5" thickBot="1"/>
    <row r="18" spans="1:3" ht="13.5" thickBot="1">
      <c r="A18" s="12" t="s">
        <v>43</v>
      </c>
      <c r="B18" s="8">
        <f>(3.141*B14^2)/4*(B11-G12)</f>
        <v>9.5699384928</v>
      </c>
      <c r="C18" s="1" t="s">
        <v>4</v>
      </c>
    </row>
    <row r="19" spans="1:5" ht="13.5" thickBot="1">
      <c r="A19" s="12" t="s">
        <v>44</v>
      </c>
      <c r="B19" s="8">
        <f>(3.141*B16^2)/4*(B11-G12)</f>
        <v>8.680216320000001</v>
      </c>
      <c r="C19" s="1" t="s">
        <v>4</v>
      </c>
      <c r="E19" s="13" t="s">
        <v>16</v>
      </c>
    </row>
    <row r="20" ht="13.5" thickBot="1">
      <c r="E20" s="13" t="s">
        <v>17</v>
      </c>
    </row>
    <row r="21" spans="1:5" ht="13.5" thickBot="1">
      <c r="A21" s="53" t="s">
        <v>32</v>
      </c>
      <c r="B21" s="54"/>
      <c r="C21" s="55"/>
      <c r="D21" s="15"/>
      <c r="E21" s="13" t="s">
        <v>18</v>
      </c>
    </row>
    <row r="22" spans="1:5" ht="13.5" thickBot="1">
      <c r="A22" s="9" t="s">
        <v>5</v>
      </c>
      <c r="B22" s="10">
        <f>(G6+(C5+$B$18-I6))/(C5+$B$18-I6)</f>
        <v>8.345380156836006</v>
      </c>
      <c r="C22" s="11" t="s">
        <v>0</v>
      </c>
      <c r="D22" s="15"/>
      <c r="E22" s="13" t="s">
        <v>19</v>
      </c>
    </row>
    <row r="23" spans="4:5" ht="13.5" thickBot="1">
      <c r="D23" s="15"/>
      <c r="E23" s="13" t="s">
        <v>20</v>
      </c>
    </row>
    <row r="24" spans="1:5" ht="13.5" thickBot="1">
      <c r="A24" s="53" t="s">
        <v>35</v>
      </c>
      <c r="B24" s="54"/>
      <c r="C24" s="55"/>
      <c r="D24" s="15"/>
      <c r="E24" s="13" t="s">
        <v>21</v>
      </c>
    </row>
    <row r="25" spans="1:5" ht="13.5" thickBot="1">
      <c r="A25" s="9" t="s">
        <v>5</v>
      </c>
      <c r="B25" s="10">
        <f>(G5+(C7+$B$18-I5))/(C7+$B$18-I5)</f>
        <v>9.607610619469027</v>
      </c>
      <c r="C25" s="11" t="s">
        <v>0</v>
      </c>
      <c r="D25" s="15"/>
      <c r="E25" s="13" t="s">
        <v>22</v>
      </c>
    </row>
    <row r="26" spans="4:5" ht="13.5" thickBot="1">
      <c r="D26" s="15"/>
      <c r="E26" s="13" t="s">
        <v>23</v>
      </c>
    </row>
    <row r="27" spans="1:5" ht="13.5" thickBot="1">
      <c r="A27" s="53" t="s">
        <v>33</v>
      </c>
      <c r="B27" s="54"/>
      <c r="C27" s="55"/>
      <c r="D27" s="15"/>
      <c r="E27" s="13" t="s">
        <v>24</v>
      </c>
    </row>
    <row r="28" spans="1:4" ht="13.5" thickBot="1">
      <c r="A28" s="9" t="s">
        <v>5</v>
      </c>
      <c r="B28" s="10">
        <f>(G8+(C7+$B$18-I8))/(C7+$B$18-I8)</f>
        <v>9.183752025931929</v>
      </c>
      <c r="C28" s="11" t="s">
        <v>0</v>
      </c>
      <c r="D28" s="15"/>
    </row>
    <row r="29" ht="13.5" thickBot="1">
      <c r="D29" s="15"/>
    </row>
    <row r="30" spans="1:4" ht="13.5" thickBot="1">
      <c r="A30" s="53" t="s">
        <v>36</v>
      </c>
      <c r="B30" s="54"/>
      <c r="C30" s="55"/>
      <c r="D30" s="15"/>
    </row>
    <row r="31" spans="1:4" ht="13.5" thickBot="1">
      <c r="A31" s="9" t="s">
        <v>5</v>
      </c>
      <c r="B31" s="10">
        <f>(G7+(C5+$B$19-I7))/(C5+$B$19-I7)</f>
        <v>8.656942823803968</v>
      </c>
      <c r="C31" s="11" t="s">
        <v>0</v>
      </c>
      <c r="D31" s="15"/>
    </row>
    <row r="32" ht="12.75">
      <c r="D32" s="15"/>
    </row>
    <row r="33" ht="12.75">
      <c r="A33" s="13" t="s">
        <v>40</v>
      </c>
    </row>
    <row r="34" ht="12.75">
      <c r="A34" s="13" t="s">
        <v>41</v>
      </c>
    </row>
    <row r="35" ht="12.75">
      <c r="A35" s="13" t="s">
        <v>42</v>
      </c>
    </row>
  </sheetData>
  <mergeCells count="9">
    <mergeCell ref="B1:G2"/>
    <mergeCell ref="A27:C27"/>
    <mergeCell ref="A30:C30"/>
    <mergeCell ref="E14:G14"/>
    <mergeCell ref="E15:G15"/>
    <mergeCell ref="D3:E3"/>
    <mergeCell ref="A21:C21"/>
    <mergeCell ref="A24:C24"/>
    <mergeCell ref="E11:F11"/>
  </mergeCells>
  <printOptions/>
  <pageMargins left="0.75" right="0.75" top="1" bottom="1" header="0.5" footer="0.5"/>
  <pageSetup horizontalDpi="1200" verticalDpi="12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5" sqref="A5"/>
    </sheetView>
  </sheetViews>
  <sheetFormatPr defaultColWidth="9.140625" defaultRowHeight="12.75"/>
  <sheetData>
    <row r="1" ht="13.5" thickBot="1">
      <c r="A1" s="22" t="s">
        <v>6</v>
      </c>
    </row>
    <row r="2" ht="12.75">
      <c r="A2" s="23">
        <f>(-Sheet1!G4-Sheet1!C4+Sheet1!D4*Sheet1!C4-Sheet1!$B$18+Sheet1!D4*Sheet1!$B$18)/(-1+Sheet1!D4)</f>
        <v>3.7921607150222174</v>
      </c>
    </row>
    <row r="3" ht="12.75">
      <c r="A3" s="24">
        <f>(-Sheet1!G5-Sheet1!C5+Sheet1!D5*Sheet1!C5-Sheet1!$B$18+Sheet1!D5*Sheet1!$B$18)/(-1+Sheet1!D5)</f>
        <v>-1.7206597977982885</v>
      </c>
    </row>
    <row r="4" ht="12.75">
      <c r="A4" s="24">
        <f>(-Sheet1!G6-Sheet1!C6+Sheet1!D6*Sheet1!C6-Sheet1!$B$18+Sheet1!D6*Sheet1!$B$18)/(-1+Sheet1!D6)</f>
        <v>-9.534228173866662</v>
      </c>
    </row>
    <row r="5" ht="12.75">
      <c r="A5" s="24">
        <f>(-Sheet1!G7-Sheet1!C7+Sheet1!D7*Sheet1!C7-Sheet1!$B$19+Sheet1!D7*Sheet1!$B$19)/(-1+Sheet1!D7)</f>
        <v>0.2684516141176483</v>
      </c>
    </row>
    <row r="6" ht="12.75">
      <c r="A6" s="24">
        <f>(-Sheet1!G8-Sheet1!C8+Sheet1!D8*Sheet1!C8-Sheet1!$B$18+Sheet1!D8*Sheet1!$B$18)/(-1+Sheet1!D8)</f>
        <v>-8.274505951644441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Xochitl</dc:creator>
  <cp:keywords/>
  <dc:description/>
  <cp:lastModifiedBy>Bradley Denton</cp:lastModifiedBy>
  <cp:lastPrinted>2008-08-22T19:59:22Z</cp:lastPrinted>
  <dcterms:created xsi:type="dcterms:W3CDTF">2008-07-15T00:08:29Z</dcterms:created>
  <dcterms:modified xsi:type="dcterms:W3CDTF">2009-11-13T23:06:59Z</dcterms:modified>
  <cp:category/>
  <cp:version/>
  <cp:contentType/>
  <cp:contentStatus/>
</cp:coreProperties>
</file>